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ход автопарка (Пробег)" sheetId="1" state="visible" r:id="rId1"/>
    <sheet name="Спецтехника (Моточасы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75569"/>
      <sz val="10"/>
    </font>
    <font>
      <name val="Calibri"/>
      <b val="1"/>
      <color rgb="00FFFFFF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25" customWidth="1" min="2" max="2"/>
    <col width="29" customWidth="1" min="3" max="3"/>
    <col width="24" customWidth="1" min="4" max="4"/>
    <col width="23" customWidth="1" min="5" max="5"/>
    <col width="15" customWidth="1" min="6" max="6"/>
    <col width="18" customWidth="1" min="7" max="7"/>
    <col width="26" customWidth="1" min="8" max="8"/>
    <col width="28" customWidth="1" min="9" max="9"/>
    <col width="18" customWidth="1" min="10" max="10"/>
    <col width="12" customWidth="1" min="11" max="11"/>
    <col width="22" customWidth="1" min="12" max="12"/>
    <col width="22" customWidth="1" min="13" max="13"/>
  </cols>
  <sheetData>
    <row r="1" ht="34" customHeight="1">
      <c r="A1" s="1" t="inlineStr">
        <is>
          <t>КАЛЬКУЛЯТОР И ВЕДОМОСТЬ РАСХОДА ТОПЛИВА АВТОПАРКА (ПО ПРОБЕГУ)</t>
        </is>
      </c>
    </row>
    <row r="2" ht="20" customHeight="1">
      <c r="A2" s="2" t="inlineStr">
        <is>
          <t>Шаблон GeoStatus: план-факт анализ расхода на 100 км, выявление перерасхода и топливного бюджета</t>
        </is>
      </c>
    </row>
    <row r="3"/>
    <row r="4" ht="28" customHeight="1">
      <c r="A4" s="3" t="inlineStr">
        <is>
          <t>№ ТС / Госномер</t>
        </is>
      </c>
      <c r="B4" s="3" t="inlineStr">
        <is>
          <t>Модель автомобиля</t>
        </is>
      </c>
      <c r="C4" s="3" t="inlineStr">
        <is>
          <t>Выездной сотрудник</t>
        </is>
      </c>
      <c r="D4" s="3" t="inlineStr">
        <is>
          <t>Начало одометра (км)</t>
        </is>
      </c>
      <c r="E4" s="3" t="inlineStr">
        <is>
          <t>Конец одометра (км)</t>
        </is>
      </c>
      <c r="F4" s="3" t="inlineStr">
        <is>
          <t>Пробег (км)</t>
        </is>
      </c>
      <c r="G4" s="3" t="inlineStr">
        <is>
          <t>Заправлено (л)</t>
        </is>
      </c>
      <c r="H4" s="3" t="inlineStr">
        <is>
          <t>Факт расход (л/100 км)</t>
        </is>
      </c>
      <c r="I4" s="3" t="inlineStr">
        <is>
          <t>Базовая норма (л/100 км)</t>
        </is>
      </c>
      <c r="J4" s="3" t="inlineStr">
        <is>
          <t>Отклонение (%)</t>
        </is>
      </c>
      <c r="K4" s="3" t="inlineStr">
        <is>
          <t>Цена 1 л</t>
        </is>
      </c>
      <c r="L4" s="3" t="inlineStr">
        <is>
          <t>Затраты на топливо</t>
        </is>
      </c>
      <c r="M4" s="3" t="inlineStr">
        <is>
          <t>Себестоимость 1 км</t>
        </is>
      </c>
    </row>
    <row r="5">
      <c r="A5" s="4" t="inlineStr">
        <is>
          <t>014 ABC 02</t>
        </is>
      </c>
      <c r="B5" s="4" t="inlineStr">
        <is>
          <t>ГАЗель Next (LCV)</t>
        </is>
      </c>
      <c r="C5" s="4" t="inlineStr">
        <is>
          <t>Бригада монтажников №1</t>
        </is>
      </c>
      <c r="D5" s="5" t="n">
        <v>124500</v>
      </c>
      <c r="E5" s="5" t="n">
        <v>126240</v>
      </c>
      <c r="F5" s="5">
        <f>E5-D5</f>
        <v/>
      </c>
      <c r="G5" s="6" t="n">
        <v>260</v>
      </c>
      <c r="H5" s="7">
        <f>(G5/F5)*100</f>
        <v/>
      </c>
      <c r="I5" s="7" t="n">
        <v>13.5</v>
      </c>
      <c r="J5" s="8">
        <f>(H5-I5)/I5</f>
        <v/>
      </c>
      <c r="K5" s="7" t="n">
        <v>310</v>
      </c>
      <c r="L5" s="7">
        <f>G5*K5</f>
        <v/>
      </c>
      <c r="M5" s="7">
        <f>L5/F5</f>
        <v/>
      </c>
    </row>
    <row r="6">
      <c r="A6" s="4" t="inlineStr">
        <is>
          <t>582 BCD 02</t>
        </is>
      </c>
      <c r="B6" s="4" t="inlineStr">
        <is>
          <t>Lada Largus (Фургон)</t>
        </is>
      </c>
      <c r="C6" s="4" t="inlineStr">
        <is>
          <t>Сервисный инженер Сатпаев</t>
        </is>
      </c>
      <c r="D6" s="5" t="n">
        <v>88100</v>
      </c>
      <c r="E6" s="5" t="n">
        <v>89450</v>
      </c>
      <c r="F6" s="5">
        <f>E6-D6</f>
        <v/>
      </c>
      <c r="G6" s="6" t="n">
        <v>128</v>
      </c>
      <c r="H6" s="7">
        <f>(G6/F6)*100</f>
        <v/>
      </c>
      <c r="I6" s="7" t="n">
        <v>8.5</v>
      </c>
      <c r="J6" s="8">
        <f>(H6-I6)/I6</f>
        <v/>
      </c>
      <c r="K6" s="7" t="n">
        <v>310</v>
      </c>
      <c r="L6" s="7">
        <f>G6*K6</f>
        <v/>
      </c>
      <c r="M6" s="7">
        <f>L6/F6</f>
        <v/>
      </c>
    </row>
    <row r="7">
      <c r="A7" s="4" t="inlineStr">
        <is>
          <t>303 DEF 02</t>
        </is>
      </c>
      <c r="B7" s="4" t="inlineStr">
        <is>
          <t>Ford Transit 2.2 TDCi</t>
        </is>
      </c>
      <c r="C7" s="4" t="inlineStr">
        <is>
          <t>Аварийная служба №2</t>
        </is>
      </c>
      <c r="D7" s="5" t="n">
        <v>215300</v>
      </c>
      <c r="E7" s="5" t="n">
        <v>217480</v>
      </c>
      <c r="F7" s="5">
        <f>E7-D7</f>
        <v/>
      </c>
      <c r="G7" s="6" t="n">
        <v>275</v>
      </c>
      <c r="H7" s="7">
        <f>(G7/F7)*100</f>
        <v/>
      </c>
      <c r="I7" s="7" t="n">
        <v>11.2</v>
      </c>
      <c r="J7" s="8">
        <f>(H7-I7)/I7</f>
        <v/>
      </c>
      <c r="K7" s="7" t="n">
        <v>310</v>
      </c>
      <c r="L7" s="7">
        <f>G7*K7</f>
        <v/>
      </c>
      <c r="M7" s="7">
        <f>L7/F7</f>
        <v/>
      </c>
    </row>
    <row r="8">
      <c r="A8" s="4" t="inlineStr">
        <is>
          <t>741 GHI 02</t>
        </is>
      </c>
      <c r="B8" s="4" t="inlineStr">
        <is>
          <t>Volkswagen Caddy</t>
        </is>
      </c>
      <c r="C8" s="4" t="inlineStr">
        <is>
          <t>Выездной замерщик Алиев</t>
        </is>
      </c>
      <c r="D8" s="5" t="n">
        <v>65400</v>
      </c>
      <c r="E8" s="5" t="n">
        <v>66820</v>
      </c>
      <c r="F8" s="5">
        <f>E8-D8</f>
        <v/>
      </c>
      <c r="G8" s="6" t="n">
        <v>112</v>
      </c>
      <c r="H8" s="7">
        <f>(G8/F8)*100</f>
        <v/>
      </c>
      <c r="I8" s="7" t="n">
        <v>7.2</v>
      </c>
      <c r="J8" s="8">
        <f>(H8-I8)/I8</f>
        <v/>
      </c>
      <c r="K8" s="7" t="n">
        <v>310</v>
      </c>
      <c r="L8" s="7">
        <f>G8*K8</f>
        <v/>
      </c>
      <c r="M8" s="7">
        <f>L8/F8</f>
        <v/>
      </c>
    </row>
    <row r="9">
      <c r="A9" s="4" t="inlineStr">
        <is>
          <t>909 JKL 02</t>
        </is>
      </c>
      <c r="B9" s="4" t="inlineStr">
        <is>
          <t>ГАЗ 3302 Борт</t>
        </is>
      </c>
      <c r="C9" s="4" t="inlineStr">
        <is>
          <t>Доставка материалов №3</t>
        </is>
      </c>
      <c r="D9" s="5" t="n">
        <v>198200</v>
      </c>
      <c r="E9" s="5" t="n">
        <v>199950</v>
      </c>
      <c r="F9" s="5">
        <f>E9-D9</f>
        <v/>
      </c>
      <c r="G9" s="6" t="n">
        <v>290</v>
      </c>
      <c r="H9" s="7">
        <f>(G9/F9)*100</f>
        <v/>
      </c>
      <c r="I9" s="7" t="n">
        <v>15</v>
      </c>
      <c r="J9" s="8">
        <f>(H9-I9)/I9</f>
        <v/>
      </c>
      <c r="K9" s="7" t="n">
        <v>310</v>
      </c>
      <c r="L9" s="7">
        <f>G9*K9</f>
        <v/>
      </c>
      <c r="M9" s="7">
        <f>L9/F9</f>
        <v/>
      </c>
    </row>
  </sheetData>
  <mergeCells count="2"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0" customWidth="1" min="3" max="3"/>
    <col width="23" customWidth="1" min="4" max="4"/>
    <col width="16" customWidth="1" min="5" max="5"/>
    <col width="15" customWidth="1" min="6" max="6"/>
    <col width="20" customWidth="1" min="7" max="7"/>
    <col width="21" customWidth="1" min="8" max="8"/>
    <col width="20" customWidth="1" min="9" max="9"/>
    <col width="21" customWidth="1" min="10" max="10"/>
    <col width="18" customWidth="1" min="11" max="11"/>
    <col width="18" customWidth="1" min="12" max="12"/>
  </cols>
  <sheetData>
    <row r="1" ht="34" customHeight="1">
      <c r="A1" s="1" t="inlineStr">
        <is>
          <t>ВЕДОМОСТЬ РАСХОДА ТОПЛИВА СПЕЦТЕХНИКИ (ПО МОТОЧАСАМ И НАГРУЗКЕ)</t>
        </is>
      </c>
    </row>
    <row r="2" ht="20" customHeight="1">
      <c r="A2" s="2" t="inlineStr">
        <is>
          <t>Учет наработки оборудования: разделение полезной работы и холостого хода по счетчику моточасов</t>
        </is>
      </c>
    </row>
    <row r="3"/>
    <row r="4" ht="28" customHeight="1">
      <c r="A4" s="3" t="inlineStr">
        <is>
          <t>Бортовой №</t>
        </is>
      </c>
      <c r="B4" s="3" t="inlineStr">
        <is>
          <t>Модель спецтехники</t>
        </is>
      </c>
      <c r="C4" s="3" t="inlineStr">
        <is>
          <t>Навесное оборудование</t>
        </is>
      </c>
      <c r="D4" s="3" t="inlineStr">
        <is>
          <t>Машинист / Оператор</t>
        </is>
      </c>
      <c r="E4" s="3" t="inlineStr">
        <is>
          <t>Начало (м/ч)</t>
        </is>
      </c>
      <c r="F4" s="3" t="inlineStr">
        <is>
          <t>Конец (м/ч)</t>
        </is>
      </c>
      <c r="G4" s="3" t="inlineStr">
        <is>
          <t>Отработано (м/ч)</t>
        </is>
      </c>
      <c r="H4" s="3" t="inlineStr">
        <is>
          <t>Израсходовано (л)</t>
        </is>
      </c>
      <c r="I4" s="3" t="inlineStr">
        <is>
          <t>Факт (л/моточас)</t>
        </is>
      </c>
      <c r="J4" s="3" t="inlineStr">
        <is>
          <t>Норма (л/моточас)</t>
        </is>
      </c>
      <c r="K4" s="3" t="inlineStr">
        <is>
          <t>Отклонение (%)</t>
        </is>
      </c>
      <c r="L4" s="3" t="inlineStr">
        <is>
          <t>Затраты на ГСМ</t>
        </is>
      </c>
    </row>
    <row r="5">
      <c r="A5" s="4" t="inlineStr">
        <is>
          <t>ЭО-104</t>
        </is>
      </c>
      <c r="B5" s="4" t="inlineStr">
        <is>
          <t>Экскаватор-погрузчик JCB 3CX</t>
        </is>
      </c>
      <c r="C5" s="4" t="inlineStr">
        <is>
          <t>Передний ковш + гидромолот</t>
        </is>
      </c>
      <c r="D5" s="4" t="inlineStr">
        <is>
          <t>Иванов К.С.</t>
        </is>
      </c>
      <c r="E5" s="6" t="n">
        <v>3420.5</v>
      </c>
      <c r="F5" s="6" t="n">
        <v>3492</v>
      </c>
      <c r="G5" s="6">
        <f>F5-E5</f>
        <v/>
      </c>
      <c r="H5" s="6" t="n">
        <v>485</v>
      </c>
      <c r="I5" s="7">
        <f>H5/G5</f>
        <v/>
      </c>
      <c r="J5" s="7" t="n">
        <v>6.2</v>
      </c>
      <c r="K5" s="8">
        <f>(I5-J5)/J5</f>
        <v/>
      </c>
      <c r="L5" s="7">
        <f>H5*340</f>
        <v/>
      </c>
    </row>
    <row r="6">
      <c r="A6" s="4" t="inlineStr">
        <is>
          <t>МТЗ-08</t>
        </is>
      </c>
      <c r="B6" s="4" t="inlineStr">
        <is>
          <t>Трактор Беларус МТЗ-82.1</t>
        </is>
      </c>
      <c r="C6" s="4" t="inlineStr">
        <is>
          <t>Щеточное + отвал</t>
        </is>
      </c>
      <c r="D6" s="4" t="inlineStr">
        <is>
          <t>Жумабеков А.</t>
        </is>
      </c>
      <c r="E6" s="6" t="n">
        <v>5110</v>
      </c>
      <c r="F6" s="6" t="n">
        <v>5174.5</v>
      </c>
      <c r="G6" s="6">
        <f>F6-E6</f>
        <v/>
      </c>
      <c r="H6" s="6" t="n">
        <v>370</v>
      </c>
      <c r="I6" s="7">
        <f>H6/G6</f>
        <v/>
      </c>
      <c r="J6" s="7" t="n">
        <v>5.5</v>
      </c>
      <c r="K6" s="8">
        <f>(I6-J6)/J6</f>
        <v/>
      </c>
      <c r="L6" s="7">
        <f>H6*340</f>
        <v/>
      </c>
    </row>
    <row r="7">
      <c r="A7" s="4" t="inlineStr">
        <is>
          <t>АГП-18</t>
        </is>
      </c>
      <c r="B7" s="4" t="inlineStr">
        <is>
          <t>Автовышка ГАЗон Next (18м)</t>
        </is>
      </c>
      <c r="C7" s="4" t="inlineStr">
        <is>
          <t>Гидравлический подъемник</t>
        </is>
      </c>
      <c r="D7" s="4" t="inlineStr">
        <is>
          <t>Попов В.Д.</t>
        </is>
      </c>
      <c r="E7" s="6" t="n">
        <v>1890</v>
      </c>
      <c r="F7" s="6" t="n">
        <v>1948</v>
      </c>
      <c r="G7" s="6">
        <f>F7-E7</f>
        <v/>
      </c>
      <c r="H7" s="6" t="n">
        <v>240</v>
      </c>
      <c r="I7" s="7">
        <f>H7/G7</f>
        <v/>
      </c>
      <c r="J7" s="7" t="n">
        <v>4</v>
      </c>
      <c r="K7" s="8">
        <f>(I7-J7)/J7</f>
        <v/>
      </c>
      <c r="L7" s="7">
        <f>H7*340</f>
        <v/>
      </c>
    </row>
    <row r="8">
      <c r="A8" s="4" t="inlineStr">
        <is>
          <t>КДМ-03</t>
        </is>
      </c>
      <c r="B8" s="4" t="inlineStr">
        <is>
          <t>Коммунальная машина КамАЗ</t>
        </is>
      </c>
      <c r="C8" s="4" t="inlineStr">
        <is>
          <t>Пескоразбрасыватель + плуг</t>
        </is>
      </c>
      <c r="D8" s="4" t="inlineStr">
        <is>
          <t>Сергеев М.Ю.</t>
        </is>
      </c>
      <c r="E8" s="6" t="n">
        <v>4210</v>
      </c>
      <c r="F8" s="6" t="n">
        <v>4296</v>
      </c>
      <c r="G8" s="6">
        <f>F8-E8</f>
        <v/>
      </c>
      <c r="H8" s="6" t="n">
        <v>960</v>
      </c>
      <c r="I8" s="7">
        <f>H8/G8</f>
        <v/>
      </c>
      <c r="J8" s="7" t="n">
        <v>10.5</v>
      </c>
      <c r="K8" s="8">
        <f>(I8-J8)/J8</f>
        <v/>
      </c>
      <c r="L8" s="7">
        <f>H8*340</f>
        <v/>
      </c>
    </row>
  </sheetData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2026-10-16T07:27:01Z</dcterms:created>
  <dcterms:modified xsi:type="dcterms:W3CDTF">2026-10-16T07:27:01Z</dcterms:modified>
</cp:coreProperties>
</file>